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1 SILVIA\ENEL X\01 - Open Innovation\02 Challenges\2019\InnoCentive 2019\e-City\TEMPLATE\"/>
    </mc:Choice>
  </mc:AlternateContent>
  <bookViews>
    <workbookView xWindow="0" yWindow="0" windowWidth="20490" windowHeight="7020"/>
  </bookViews>
  <sheets>
    <sheet name="Time reference activities_Table" sheetId="2" r:id="rId1"/>
  </sheets>
  <definedNames>
    <definedName name="_xlnm._FilterDatabase" localSheetId="0" hidden="1">'Time reference activities_Table'!$A$1:$B$32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8" i="2"/>
  <c r="C18" i="2"/>
  <c r="D17" i="2"/>
  <c r="C17" i="2"/>
  <c r="D16" i="2"/>
  <c r="C16" i="2"/>
  <c r="D14" i="2" l="1"/>
  <c r="E15" i="2"/>
  <c r="E14" i="2" s="1"/>
  <c r="C15" i="2"/>
  <c r="C14" i="2" s="1"/>
  <c r="F11" i="2"/>
  <c r="F5" i="2"/>
  <c r="E10" i="2"/>
  <c r="E5" i="2" s="1"/>
  <c r="D10" i="2"/>
  <c r="C10" i="2"/>
  <c r="D9" i="2"/>
  <c r="C9" i="2"/>
  <c r="D8" i="2"/>
  <c r="C8" i="2"/>
  <c r="F22" i="2" l="1"/>
  <c r="F20" i="2"/>
  <c r="F4" i="2"/>
  <c r="F3" i="2"/>
  <c r="F2" i="2"/>
  <c r="E27" i="2"/>
  <c r="E26" i="2"/>
  <c r="E22" i="2"/>
  <c r="E21" i="2"/>
  <c r="E13" i="2"/>
  <c r="E11" i="2" s="1"/>
  <c r="E4" i="2"/>
  <c r="E3" i="2"/>
  <c r="D31" i="2"/>
  <c r="D30" i="2"/>
  <c r="D29" i="2"/>
  <c r="D19" i="2"/>
  <c r="D13" i="2"/>
  <c r="D12" i="2"/>
  <c r="D11" i="2" s="1"/>
  <c r="D6" i="2"/>
  <c r="D5" i="2" s="1"/>
  <c r="C32" i="2"/>
  <c r="C30" i="2"/>
  <c r="C29" i="2"/>
  <c r="C27" i="2"/>
  <c r="C26" i="2"/>
  <c r="C24" i="2"/>
  <c r="C19" i="2"/>
  <c r="C12" i="2"/>
  <c r="C11" i="2" s="1"/>
  <c r="C6" i="2"/>
  <c r="C5" i="2" s="1"/>
  <c r="C4" i="2"/>
  <c r="C3" i="2"/>
  <c r="C2" i="2"/>
</calcChain>
</file>

<file path=xl/sharedStrings.xml><?xml version="1.0" encoding="utf-8"?>
<sst xmlns="http://schemas.openxmlformats.org/spreadsheetml/2006/main" count="106" uniqueCount="45">
  <si>
    <t>-</t>
  </si>
  <si>
    <t>Lamp replacement</t>
  </si>
  <si>
    <t>INSPECTION / CENSUS</t>
  </si>
  <si>
    <t>Optics cleaning</t>
  </si>
  <si>
    <t>LAMP</t>
  </si>
  <si>
    <t>LUMINAIRE</t>
  </si>
  <si>
    <t>POLE</t>
  </si>
  <si>
    <t>Power switchboard inspection including maintenance and lines insulation resistance testing</t>
  </si>
  <si>
    <t>POWER PANELS</t>
  </si>
  <si>
    <t>Power switchboard inspection including maintenance and circuit breaker timing tests</t>
  </si>
  <si>
    <t>Insulation resistance measurement</t>
  </si>
  <si>
    <t>Earth ground resistance testing</t>
  </si>
  <si>
    <t>Night inspections of lighting system</t>
  </si>
  <si>
    <t>Power suppliers replacement</t>
  </si>
  <si>
    <t>Juctions replacement</t>
  </si>
  <si>
    <t>LINE</t>
  </si>
  <si>
    <t>Juctions box replacement</t>
  </si>
  <si>
    <t>Terminal block replacement</t>
  </si>
  <si>
    <t>Labeling</t>
  </si>
  <si>
    <t>Luminaires Replacement</t>
  </si>
  <si>
    <t>Pole Installation</t>
  </si>
  <si>
    <t>Bracket replacement</t>
  </si>
  <si>
    <t>Bracket Installation</t>
  </si>
  <si>
    <t>BRACKET</t>
  </si>
  <si>
    <t>Aerial cable replacement</t>
  </si>
  <si>
    <t>LUMINAIRE/LAMP</t>
  </si>
  <si>
    <t xml:space="preserve">Extra charge for accessories' replacement </t>
  </si>
  <si>
    <t>Lamp replacement (on failure)</t>
  </si>
  <si>
    <t>Pole Replacement</t>
  </si>
  <si>
    <t>Pole Removal</t>
  </si>
  <si>
    <t>Bracket Removal</t>
  </si>
  <si>
    <t>Description</t>
  </si>
  <si>
    <t>Component</t>
  </si>
  <si>
    <t>COMMON WORKER (minutes)</t>
  </si>
  <si>
    <t>SKILLED WORKER (minutes)</t>
  </si>
  <si>
    <t>SPECIALIZED WORKER (minutes)</t>
  </si>
  <si>
    <t>TECHNICAL STAFF                  (minutes)</t>
  </si>
  <si>
    <t>Digging</t>
  </si>
  <si>
    <t xml:space="preserve">Foundation Plinth execution </t>
  </si>
  <si>
    <t>Cable Installation</t>
  </si>
  <si>
    <t>Manhole Installation</t>
  </si>
  <si>
    <t>Junctions Installation</t>
  </si>
  <si>
    <t>Luminaire Installation</t>
  </si>
  <si>
    <t>Anticorrosion poles base protection replacement</t>
  </si>
  <si>
    <t>Cumulative 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</si>
</sst>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7030A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5" borderId="2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90" zoomScaleNormal="90" workbookViewId="0">
      <pane ySplit="1" topLeftCell="A2" activePane="bottomLeft" state="frozen"/>
      <selection pane="bottomLeft" activeCell="G22" sqref="G22"/>
    </sheetView>
  </sheetViews>
  <sheetFormatPr baseColWidth="10" defaultColWidth="51.26953125" defaultRowHeight="14.5" x14ac:dyDescent="0.35"/>
  <cols>
    <col min="1" max="1" width="50.7265625" style="1" bestFit="1" customWidth="1"/>
    <col min="2" max="2" width="25.1796875" style="1" bestFit="1" customWidth="1"/>
    <col min="3" max="3" width="11.90625" customWidth="1"/>
    <col min="4" max="4" width="12.453125" customWidth="1"/>
    <col min="5" max="5" width="13.7265625" customWidth="1"/>
    <col min="6" max="6" width="14.36328125" customWidth="1"/>
    <col min="7" max="7" width="32.26953125" bestFit="1" customWidth="1"/>
  </cols>
  <sheetData>
    <row r="1" spans="1:7" ht="123" customHeight="1" thickBot="1" x14ac:dyDescent="0.4">
      <c r="A1" s="2" t="s">
        <v>31</v>
      </c>
      <c r="B1" s="2" t="s">
        <v>32</v>
      </c>
      <c r="C1" s="3" t="s">
        <v>33</v>
      </c>
      <c r="D1" s="3" t="s">
        <v>34</v>
      </c>
      <c r="E1" s="3" t="s">
        <v>35</v>
      </c>
      <c r="F1" s="4" t="s">
        <v>36</v>
      </c>
    </row>
    <row r="2" spans="1:7" s="42" customFormat="1" ht="41" customHeight="1" thickBot="1" x14ac:dyDescent="0.4">
      <c r="A2" s="40" t="s">
        <v>12</v>
      </c>
      <c r="B2" s="56" t="s">
        <v>2</v>
      </c>
      <c r="C2" s="5">
        <f>(0.0026*2)*60</f>
        <v>0.312</v>
      </c>
      <c r="D2" s="6" t="s">
        <v>0</v>
      </c>
      <c r="E2" s="6" t="s">
        <v>0</v>
      </c>
      <c r="F2" s="7">
        <f>0.003*60</f>
        <v>0.18</v>
      </c>
    </row>
    <row r="3" spans="1:7" s="42" customFormat="1" ht="29" customHeight="1" thickBot="1" x14ac:dyDescent="0.4">
      <c r="A3" s="40" t="s">
        <v>1</v>
      </c>
      <c r="B3" s="41" t="s">
        <v>4</v>
      </c>
      <c r="C3" s="5">
        <f>0.22*60</f>
        <v>13.2</v>
      </c>
      <c r="D3" s="6" t="s">
        <v>0</v>
      </c>
      <c r="E3" s="6">
        <f>0.22*60</f>
        <v>13.2</v>
      </c>
      <c r="F3" s="7">
        <f>0.22*60</f>
        <v>13.2</v>
      </c>
    </row>
    <row r="4" spans="1:7" s="42" customFormat="1" ht="29" customHeight="1" thickBot="1" x14ac:dyDescent="0.4">
      <c r="A4" s="40" t="s">
        <v>19</v>
      </c>
      <c r="B4" s="41" t="s">
        <v>5</v>
      </c>
      <c r="C4" s="5">
        <f>0.5*60</f>
        <v>30</v>
      </c>
      <c r="D4" s="6" t="s">
        <v>0</v>
      </c>
      <c r="E4" s="6">
        <f>0.5*60</f>
        <v>30</v>
      </c>
      <c r="F4" s="7">
        <f>0.5*60</f>
        <v>30</v>
      </c>
    </row>
    <row r="5" spans="1:7" s="42" customFormat="1" ht="29" customHeight="1" thickBot="1" x14ac:dyDescent="0.4">
      <c r="A5" s="40" t="s">
        <v>28</v>
      </c>
      <c r="B5" s="59" t="s">
        <v>6</v>
      </c>
      <c r="C5" s="8">
        <f>SUM(C6,C8,C9,C10)</f>
        <v>193.2</v>
      </c>
      <c r="D5" s="9">
        <f t="shared" ref="D5:F5" si="0">SUM(D6,D8,D9,D10)</f>
        <v>159.6</v>
      </c>
      <c r="E5" s="9">
        <f t="shared" si="0"/>
        <v>36</v>
      </c>
      <c r="F5" s="10">
        <f t="shared" si="0"/>
        <v>0</v>
      </c>
      <c r="G5" s="43" t="s">
        <v>44</v>
      </c>
    </row>
    <row r="6" spans="1:7" s="42" customFormat="1" ht="29" customHeight="1" x14ac:dyDescent="0.35">
      <c r="A6" s="44" t="s">
        <v>29</v>
      </c>
      <c r="B6" s="60"/>
      <c r="C6" s="11">
        <f>(2*0.75)*60</f>
        <v>90</v>
      </c>
      <c r="D6" s="12">
        <f>0.75*60</f>
        <v>45</v>
      </c>
      <c r="E6" s="12" t="s">
        <v>0</v>
      </c>
      <c r="F6" s="13" t="s">
        <v>0</v>
      </c>
    </row>
    <row r="7" spans="1:7" s="42" customFormat="1" ht="29" customHeight="1" x14ac:dyDescent="0.35">
      <c r="A7" s="45" t="s">
        <v>20</v>
      </c>
      <c r="B7" s="60"/>
      <c r="C7" s="14" t="s">
        <v>0</v>
      </c>
      <c r="D7" s="15" t="s">
        <v>0</v>
      </c>
      <c r="E7" s="15" t="s">
        <v>0</v>
      </c>
      <c r="F7" s="16" t="s">
        <v>0</v>
      </c>
      <c r="G7" s="46"/>
    </row>
    <row r="8" spans="1:7" s="42" customFormat="1" ht="29" customHeight="1" x14ac:dyDescent="0.35">
      <c r="A8" s="45" t="s">
        <v>37</v>
      </c>
      <c r="B8" s="60"/>
      <c r="C8" s="14">
        <f>0.5*60</f>
        <v>30</v>
      </c>
      <c r="D8" s="15">
        <f>(2*0.35)*60</f>
        <v>42</v>
      </c>
      <c r="E8" s="15" t="s">
        <v>0</v>
      </c>
      <c r="F8" s="16" t="s">
        <v>0</v>
      </c>
      <c r="G8" s="46"/>
    </row>
    <row r="9" spans="1:7" s="42" customFormat="1" ht="29" customHeight="1" x14ac:dyDescent="0.35">
      <c r="A9" s="45" t="s">
        <v>38</v>
      </c>
      <c r="B9" s="60"/>
      <c r="C9" s="14">
        <f>(2*0.25)*60</f>
        <v>30</v>
      </c>
      <c r="D9" s="15">
        <f>0.35*60</f>
        <v>21</v>
      </c>
      <c r="E9" s="15" t="s">
        <v>0</v>
      </c>
      <c r="F9" s="16" t="s">
        <v>0</v>
      </c>
      <c r="G9" s="46"/>
    </row>
    <row r="10" spans="1:7" s="42" customFormat="1" ht="29" customHeight="1" thickBot="1" x14ac:dyDescent="0.4">
      <c r="A10" s="47" t="s">
        <v>20</v>
      </c>
      <c r="B10" s="61"/>
      <c r="C10" s="17">
        <f>0.72*60</f>
        <v>43.199999999999996</v>
      </c>
      <c r="D10" s="18">
        <f>0.86*60</f>
        <v>51.6</v>
      </c>
      <c r="E10" s="18">
        <f>0.6*60</f>
        <v>36</v>
      </c>
      <c r="F10" s="19" t="s">
        <v>0</v>
      </c>
      <c r="G10" s="46"/>
    </row>
    <row r="11" spans="1:7" s="42" customFormat="1" ht="29" customHeight="1" thickBot="1" x14ac:dyDescent="0.4">
      <c r="A11" s="40" t="s">
        <v>21</v>
      </c>
      <c r="B11" s="68" t="s">
        <v>23</v>
      </c>
      <c r="C11" s="8">
        <f>SUM(C12:C13)</f>
        <v>36</v>
      </c>
      <c r="D11" s="9">
        <f>SUM(D12:D13)</f>
        <v>45</v>
      </c>
      <c r="E11" s="9">
        <f>SUM(E12:E13)</f>
        <v>27</v>
      </c>
      <c r="F11" s="10">
        <f>SUM(F12:F13)</f>
        <v>0</v>
      </c>
      <c r="G11" s="43" t="s">
        <v>44</v>
      </c>
    </row>
    <row r="12" spans="1:7" s="42" customFormat="1" ht="29" customHeight="1" x14ac:dyDescent="0.35">
      <c r="A12" s="44" t="s">
        <v>30</v>
      </c>
      <c r="B12" s="69"/>
      <c r="C12" s="11">
        <f>(2*0.3)*60</f>
        <v>36</v>
      </c>
      <c r="D12" s="12">
        <f>0.3*60</f>
        <v>18</v>
      </c>
      <c r="E12" s="20" t="s">
        <v>0</v>
      </c>
      <c r="F12" s="21" t="s">
        <v>0</v>
      </c>
    </row>
    <row r="13" spans="1:7" s="42" customFormat="1" ht="29" customHeight="1" thickBot="1" x14ac:dyDescent="0.4">
      <c r="A13" s="47" t="s">
        <v>22</v>
      </c>
      <c r="B13" s="70"/>
      <c r="C13" s="22" t="s">
        <v>0</v>
      </c>
      <c r="D13" s="23">
        <f>0.45*60</f>
        <v>27</v>
      </c>
      <c r="E13" s="23">
        <f>0.45*60</f>
        <v>27</v>
      </c>
      <c r="F13" s="24" t="s">
        <v>0</v>
      </c>
    </row>
    <row r="14" spans="1:7" s="42" customFormat="1" ht="29" customHeight="1" thickBot="1" x14ac:dyDescent="0.4">
      <c r="A14" s="48" t="s">
        <v>42</v>
      </c>
      <c r="B14" s="62" t="s">
        <v>5</v>
      </c>
      <c r="C14" s="8">
        <f>SUM(C15,C16,C17,C18)</f>
        <v>36.9</v>
      </c>
      <c r="D14" s="9">
        <f t="shared" ref="D14:F14" si="1">SUM(D15,D16,D17,D18)</f>
        <v>0.89999999999999991</v>
      </c>
      <c r="E14" s="9">
        <f t="shared" si="1"/>
        <v>49.2</v>
      </c>
      <c r="F14" s="10">
        <f t="shared" si="1"/>
        <v>0</v>
      </c>
      <c r="G14" s="43" t="s">
        <v>44</v>
      </c>
    </row>
    <row r="15" spans="1:7" s="42" customFormat="1" ht="29" customHeight="1" x14ac:dyDescent="0.35">
      <c r="A15" s="49" t="s">
        <v>42</v>
      </c>
      <c r="B15" s="63"/>
      <c r="C15" s="25">
        <f>0.42*60</f>
        <v>25.2</v>
      </c>
      <c r="D15" s="26" t="s">
        <v>0</v>
      </c>
      <c r="E15" s="27">
        <f>0.42*60</f>
        <v>25.2</v>
      </c>
      <c r="F15" s="28"/>
      <c r="G15" s="46"/>
    </row>
    <row r="16" spans="1:7" s="42" customFormat="1" ht="29" customHeight="1" x14ac:dyDescent="0.35">
      <c r="A16" s="45" t="s">
        <v>39</v>
      </c>
      <c r="B16" s="63"/>
      <c r="C16" s="29">
        <f>0.008*60</f>
        <v>0.48</v>
      </c>
      <c r="D16" s="20">
        <f>0.008*60</f>
        <v>0.48</v>
      </c>
      <c r="E16" s="15" t="s">
        <v>0</v>
      </c>
      <c r="F16" s="16" t="s">
        <v>0</v>
      </c>
      <c r="G16" s="46"/>
    </row>
    <row r="17" spans="1:7" s="42" customFormat="1" ht="29" customHeight="1" x14ac:dyDescent="0.35">
      <c r="A17" s="45" t="s">
        <v>40</v>
      </c>
      <c r="B17" s="63"/>
      <c r="C17" s="29">
        <f>0.007*60</f>
        <v>0.42</v>
      </c>
      <c r="D17" s="20">
        <f>0.007*60</f>
        <v>0.42</v>
      </c>
      <c r="E17" s="15" t="s">
        <v>0</v>
      </c>
      <c r="F17" s="16" t="s">
        <v>0</v>
      </c>
      <c r="G17" s="46"/>
    </row>
    <row r="18" spans="1:7" s="42" customFormat="1" ht="29" customHeight="1" thickBot="1" x14ac:dyDescent="0.4">
      <c r="A18" s="47" t="s">
        <v>41</v>
      </c>
      <c r="B18" s="64"/>
      <c r="C18" s="30">
        <f>0.18*60</f>
        <v>10.799999999999999</v>
      </c>
      <c r="D18" s="23" t="s">
        <v>0</v>
      </c>
      <c r="E18" s="31">
        <f>0.4*60</f>
        <v>24</v>
      </c>
      <c r="F18" s="32"/>
      <c r="G18" s="46"/>
    </row>
    <row r="19" spans="1:7" s="42" customFormat="1" ht="29" customHeight="1" thickBot="1" x14ac:dyDescent="0.4">
      <c r="A19" s="40" t="s">
        <v>3</v>
      </c>
      <c r="B19" s="41" t="s">
        <v>5</v>
      </c>
      <c r="C19" s="5">
        <f>0.2*60</f>
        <v>12</v>
      </c>
      <c r="D19" s="6">
        <f>0.2*60</f>
        <v>12</v>
      </c>
      <c r="E19" s="6" t="s">
        <v>0</v>
      </c>
      <c r="F19" s="7" t="s">
        <v>0</v>
      </c>
    </row>
    <row r="20" spans="1:7" s="42" customFormat="1" ht="60" customHeight="1" x14ac:dyDescent="0.35">
      <c r="A20" s="50" t="s">
        <v>7</v>
      </c>
      <c r="B20" s="62" t="s">
        <v>8</v>
      </c>
      <c r="C20" s="25" t="s">
        <v>0</v>
      </c>
      <c r="D20" s="27" t="s">
        <v>0</v>
      </c>
      <c r="E20" s="33" t="s">
        <v>0</v>
      </c>
      <c r="F20" s="28">
        <f>(2*0.2)*60</f>
        <v>24</v>
      </c>
    </row>
    <row r="21" spans="1:7" s="42" customFormat="1" ht="54" customHeight="1" x14ac:dyDescent="0.35">
      <c r="A21" s="51" t="s">
        <v>9</v>
      </c>
      <c r="B21" s="63"/>
      <c r="C21" s="34" t="s">
        <v>0</v>
      </c>
      <c r="D21" s="35" t="s">
        <v>0</v>
      </c>
      <c r="E21" s="35">
        <f>1.1*60</f>
        <v>66</v>
      </c>
      <c r="F21" s="36" t="s">
        <v>0</v>
      </c>
    </row>
    <row r="22" spans="1:7" s="42" customFormat="1" ht="29" customHeight="1" thickBot="1" x14ac:dyDescent="0.4">
      <c r="A22" s="52" t="s">
        <v>10</v>
      </c>
      <c r="B22" s="64"/>
      <c r="C22" s="22" t="s">
        <v>0</v>
      </c>
      <c r="D22" s="37" t="s">
        <v>0</v>
      </c>
      <c r="E22" s="37">
        <f>0.7*60</f>
        <v>42</v>
      </c>
      <c r="F22" s="24">
        <f>0.2*60</f>
        <v>12</v>
      </c>
    </row>
    <row r="23" spans="1:7" s="42" customFormat="1" ht="29" customHeight="1" x14ac:dyDescent="0.35">
      <c r="A23" s="38" t="s">
        <v>11</v>
      </c>
      <c r="B23" s="39" t="s">
        <v>8</v>
      </c>
      <c r="C23" s="65"/>
      <c r="D23" s="66"/>
      <c r="E23" s="66"/>
      <c r="F23" s="67"/>
    </row>
    <row r="24" spans="1:7" s="42" customFormat="1" ht="48" customHeight="1" thickBot="1" x14ac:dyDescent="0.4">
      <c r="A24" s="57" t="s">
        <v>43</v>
      </c>
      <c r="B24" s="53" t="s">
        <v>6</v>
      </c>
      <c r="C24" s="22">
        <f>(2*0.5)*60</f>
        <v>60</v>
      </c>
      <c r="D24" s="37" t="s">
        <v>0</v>
      </c>
      <c r="E24" s="37" t="s">
        <v>0</v>
      </c>
      <c r="F24" s="24" t="s">
        <v>0</v>
      </c>
    </row>
    <row r="25" spans="1:7" s="42" customFormat="1" ht="29" customHeight="1" x14ac:dyDescent="0.35">
      <c r="A25" s="38" t="s">
        <v>13</v>
      </c>
      <c r="B25" s="39" t="s">
        <v>25</v>
      </c>
      <c r="C25" s="65"/>
      <c r="D25" s="66"/>
      <c r="E25" s="66"/>
      <c r="F25" s="67"/>
    </row>
    <row r="26" spans="1:7" s="42" customFormat="1" ht="29" customHeight="1" x14ac:dyDescent="0.35">
      <c r="A26" s="54" t="s">
        <v>27</v>
      </c>
      <c r="B26" s="55" t="s">
        <v>4</v>
      </c>
      <c r="C26" s="34">
        <f>0.36*60</f>
        <v>21.599999999999998</v>
      </c>
      <c r="D26" s="35"/>
      <c r="E26" s="35">
        <f>0.36*60</f>
        <v>21.599999999999998</v>
      </c>
      <c r="F26" s="36"/>
    </row>
    <row r="27" spans="1:7" s="42" customFormat="1" ht="29" customHeight="1" thickBot="1" x14ac:dyDescent="0.4">
      <c r="A27" s="52" t="s">
        <v>26</v>
      </c>
      <c r="B27" s="53" t="s">
        <v>5</v>
      </c>
      <c r="C27" s="22">
        <f>0.03*60</f>
        <v>1.7999999999999998</v>
      </c>
      <c r="D27" s="37"/>
      <c r="E27" s="37">
        <f>0.03*60</f>
        <v>1.7999999999999998</v>
      </c>
      <c r="F27" s="24"/>
    </row>
    <row r="28" spans="1:7" s="42" customFormat="1" ht="29" customHeight="1" x14ac:dyDescent="0.35">
      <c r="A28" s="38" t="s">
        <v>14</v>
      </c>
      <c r="B28" s="39" t="s">
        <v>15</v>
      </c>
      <c r="C28" s="65"/>
      <c r="D28" s="66"/>
      <c r="E28" s="66"/>
      <c r="F28" s="67"/>
      <c r="G28" s="46"/>
    </row>
    <row r="29" spans="1:7" s="42" customFormat="1" ht="29" customHeight="1" x14ac:dyDescent="0.35">
      <c r="A29" s="54" t="s">
        <v>16</v>
      </c>
      <c r="B29" s="55" t="s">
        <v>15</v>
      </c>
      <c r="C29" s="34">
        <f>(2*0.3)*60</f>
        <v>36</v>
      </c>
      <c r="D29" s="35">
        <f>0.3*60</f>
        <v>18</v>
      </c>
      <c r="E29" s="35" t="s">
        <v>0</v>
      </c>
      <c r="F29" s="36" t="s">
        <v>0</v>
      </c>
    </row>
    <row r="30" spans="1:7" s="42" customFormat="1" ht="29" customHeight="1" x14ac:dyDescent="0.35">
      <c r="A30" s="54" t="s">
        <v>24</v>
      </c>
      <c r="B30" s="55" t="s">
        <v>15</v>
      </c>
      <c r="C30" s="34">
        <f>1.2*60</f>
        <v>72</v>
      </c>
      <c r="D30" s="35">
        <f>(2*1.2)*60</f>
        <v>144</v>
      </c>
      <c r="E30" s="35" t="s">
        <v>0</v>
      </c>
      <c r="F30" s="36" t="s">
        <v>0</v>
      </c>
    </row>
    <row r="31" spans="1:7" s="42" customFormat="1" ht="29" customHeight="1" x14ac:dyDescent="0.35">
      <c r="A31" s="54" t="s">
        <v>17</v>
      </c>
      <c r="B31" s="55" t="s">
        <v>15</v>
      </c>
      <c r="C31" s="34" t="s">
        <v>0</v>
      </c>
      <c r="D31" s="35">
        <f>0.3*60</f>
        <v>18</v>
      </c>
      <c r="E31" s="35" t="s">
        <v>0</v>
      </c>
      <c r="F31" s="36" t="s">
        <v>0</v>
      </c>
    </row>
    <row r="32" spans="1:7" s="42" customFormat="1" ht="48" customHeight="1" thickBot="1" x14ac:dyDescent="0.4">
      <c r="A32" s="52" t="s">
        <v>18</v>
      </c>
      <c r="B32" s="58" t="s">
        <v>2</v>
      </c>
      <c r="C32" s="22">
        <f>0.065*60</f>
        <v>3.9000000000000004</v>
      </c>
      <c r="D32" s="37" t="s">
        <v>0</v>
      </c>
      <c r="E32" s="37" t="s">
        <v>0</v>
      </c>
      <c r="F32" s="24" t="s">
        <v>0</v>
      </c>
    </row>
  </sheetData>
  <autoFilter ref="A1:B32"/>
  <mergeCells count="7">
    <mergeCell ref="B5:B10"/>
    <mergeCell ref="B14:B18"/>
    <mergeCell ref="B20:B22"/>
    <mergeCell ref="C28:F28"/>
    <mergeCell ref="C25:F25"/>
    <mergeCell ref="C23:F23"/>
    <mergeCell ref="B11:B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37A275D447EA44A96ACF949F347086" ma:contentTypeVersion="10" ma:contentTypeDescription="Creare un nuovo documento." ma:contentTypeScope="" ma:versionID="c52eb99418829fd88dc8112dff14b0d4">
  <xsd:schema xmlns:xsd="http://www.w3.org/2001/XMLSchema" xmlns:xs="http://www.w3.org/2001/XMLSchema" xmlns:p="http://schemas.microsoft.com/office/2006/metadata/properties" xmlns:ns2="00d8ac02-04b2-4335-91fa-7da329dfdb8a" xmlns:ns3="61907a53-e8c2-49a3-99df-16c7d307ed91" targetNamespace="http://schemas.microsoft.com/office/2006/metadata/properties" ma:root="true" ma:fieldsID="c599059bffd06a3742cd9b2dae9bc97a" ns2:_="" ns3:_="">
    <xsd:import namespace="00d8ac02-04b2-4335-91fa-7da329dfdb8a"/>
    <xsd:import namespace="61907a53-e8c2-49a3-99df-16c7d307ed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8ac02-04b2-4335-91fa-7da329dfd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07a53-e8c2-49a3-99df-16c7d307ed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64467-6C8F-46D7-B6E0-199A5A8DD374}"/>
</file>

<file path=customXml/itemProps2.xml><?xml version="1.0" encoding="utf-8"?>
<ds:datastoreItem xmlns:ds="http://schemas.openxmlformats.org/officeDocument/2006/customXml" ds:itemID="{B602893C-094B-4BF8-80A0-C6C89B72C768}"/>
</file>

<file path=customXml/itemProps3.xml><?xml version="1.0" encoding="utf-8"?>
<ds:datastoreItem xmlns:ds="http://schemas.openxmlformats.org/officeDocument/2006/customXml" ds:itemID="{3473B143-F4CE-4159-96AA-E5D447A305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Time reference activities_Table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Carmelo Andrea (GeS e-City)</dc:creator>
  <cp:lastModifiedBy>BURGOS RODRIGUEZ, SILVIA</cp:lastModifiedBy>
  <dcterms:created xsi:type="dcterms:W3CDTF">2019-06-04T10:30:07Z</dcterms:created>
  <dcterms:modified xsi:type="dcterms:W3CDTF">2019-08-02T11:14:01Z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0x0101007637A275D447EA44A96ACF949F347086</vt:lpwstr>
  </property>
</Properties>
</file>